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6275" windowHeight="13605"/>
  </bookViews>
  <sheets>
    <sheet name="01-MASONRY" sheetId="4" r:id="rId1"/>
    <sheet name="02-Summary" sheetId="5" r:id="rId2"/>
    <sheet name="03-Bill of Materials" sheetId="6" r:id="rId3"/>
  </sheets>
  <calcPr calcId="145621"/>
</workbook>
</file>

<file path=xl/calcChain.xml><?xml version="1.0" encoding="utf-8"?>
<calcChain xmlns="http://schemas.openxmlformats.org/spreadsheetml/2006/main">
  <c r="K5" i="6" l="1"/>
  <c r="F5" i="6"/>
  <c r="C5" i="6"/>
  <c r="K4" i="6"/>
  <c r="F4" i="6"/>
  <c r="C4" i="6"/>
  <c r="B13" i="5"/>
  <c r="B11" i="5"/>
  <c r="B10" i="5" s="1"/>
  <c r="D6" i="5"/>
  <c r="D7" i="5" s="1"/>
  <c r="C6" i="5"/>
  <c r="C7" i="5" s="1"/>
  <c r="B6" i="5"/>
  <c r="B7" i="5" s="1"/>
  <c r="B8" i="5"/>
  <c r="H5" i="5"/>
  <c r="G5" i="5"/>
  <c r="F5" i="5"/>
  <c r="E5" i="5"/>
  <c r="D5" i="5"/>
  <c r="C5" i="5"/>
  <c r="B5" i="5"/>
  <c r="B3" i="5"/>
  <c r="M10" i="4"/>
  <c r="L10" i="4"/>
  <c r="E10" i="4"/>
  <c r="M9" i="4"/>
  <c r="L9" i="4"/>
  <c r="E9" i="4"/>
  <c r="N8" i="4"/>
  <c r="N6" i="4"/>
</calcChain>
</file>

<file path=xl/sharedStrings.xml><?xml version="1.0" encoding="utf-8"?>
<sst xmlns="http://schemas.openxmlformats.org/spreadsheetml/2006/main" count="65" uniqueCount="51">
  <si>
    <t>Primary Code</t>
  </si>
  <si>
    <t>Item Description</t>
  </si>
  <si>
    <t>Resource Description</t>
  </si>
  <si>
    <t>Required Quantity</t>
  </si>
  <si>
    <t>Buy Quantity</t>
  </si>
  <si>
    <t>Buy Rate</t>
  </si>
  <si>
    <t>Units</t>
  </si>
  <si>
    <t>Supply Quantity</t>
  </si>
  <si>
    <t>Adjust (%)</t>
  </si>
  <si>
    <t>Discount (%)</t>
  </si>
  <si>
    <t>Waste (%)</t>
  </si>
  <si>
    <t>Item Rate</t>
  </si>
  <si>
    <t>Item Net Rate</t>
  </si>
  <si>
    <t>Item Total</t>
  </si>
  <si>
    <t>F</t>
  </si>
  <si>
    <t>MASONRY</t>
  </si>
  <si>
    <t>F10</t>
  </si>
  <si>
    <t>F10: BRICK/BLOCK WALLING</t>
  </si>
  <si>
    <t>F10.000</t>
  </si>
  <si>
    <t>Common bricks B.S.3921 Category 0 215 x 102.5 x 65 compressive strength not less than 5.2 N/mm2; in cement-lime mortar (1:1:6)</t>
  </si>
  <si>
    <t>F10.000.000</t>
  </si>
  <si>
    <t>Walls</t>
  </si>
  <si>
    <t>NPU</t>
  </si>
  <si>
    <t>F10.000.000.04</t>
  </si>
  <si>
    <t>half brick thick; stretcher bond; facework one side</t>
  </si>
  <si>
    <t>m2</t>
  </si>
  <si>
    <t>Bricklayer</t>
  </si>
  <si>
    <t>hr</t>
  </si>
  <si>
    <t>Common Bricks</t>
  </si>
  <si>
    <t>tho</t>
  </si>
  <si>
    <t>Section</t>
  </si>
  <si>
    <t>Net Total</t>
  </si>
  <si>
    <t>Labour</t>
  </si>
  <si>
    <t>Materials</t>
  </si>
  <si>
    <t>Totals</t>
  </si>
  <si>
    <t>Overheads and Profits</t>
  </si>
  <si>
    <t>Overheads and Profits (%)</t>
  </si>
  <si>
    <t>Gross Totals</t>
  </si>
  <si>
    <t>Tax (%)</t>
  </si>
  <si>
    <t>Tax</t>
  </si>
  <si>
    <t>Total Contract Price</t>
  </si>
  <si>
    <t>Total Floor Area</t>
  </si>
  <si>
    <t>Cost per square metre</t>
  </si>
  <si>
    <t>Description</t>
  </si>
  <si>
    <t>Rate</t>
  </si>
  <si>
    <t>Total Cost</t>
  </si>
  <si>
    <t>Supplier</t>
  </si>
  <si>
    <t>Cost Code</t>
  </si>
  <si>
    <t>Bills Brickys</t>
  </si>
  <si>
    <t>BL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</si>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</sst>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2" fontId="0" fillId="0" borderId="0" xfId="0" applyNumberFormat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vertical="top" wrapText="1"/>
    </xf>
    <xf numFmtId="0" fontId="1" fillId="0" borderId="0" xfId="0" applyFont="1"/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2" fontId="0" fillId="0" borderId="7" xfId="0" applyNumberFormat="1" applyBorder="1" applyAlignment="1">
      <alignment vertical="top" wrapText="1"/>
    </xf>
    <xf numFmtId="2" fontId="1" fillId="0" borderId="8" xfId="0" applyNumberFormat="1" applyFont="1" applyBorder="1" applyAlignment="1">
      <alignment vertical="top" wrapText="1"/>
    </xf>
    <xf numFmtId="2" fontId="0" fillId="0" borderId="9" xfId="0" applyNumberFormat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4" fontId="0" fillId="0" borderId="1" xfId="0" applyNumberFormat="1" applyBorder="1" applyAlignment="1">
      <alignment vertical="top" wrapText="1"/>
    </xf>
    <xf numFmtId="4" fontId="0" fillId="0" borderId="9" xfId="0" applyNumberFormat="1" applyBorder="1" applyAlignment="1">
      <alignment vertical="top" wrapText="1"/>
    </xf>
    <xf numFmtId="4" fontId="0" fillId="0" borderId="7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164" fontId="0" fillId="0" borderId="7" xfId="0" applyNumberForma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5" xfId="0" applyFont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/>
  </sheetViews>
  <sheetFormatPr defaultRowHeight="15" x14ac:dyDescent="0.25"/>
  <cols>
    <col min="1" max="1" width="15.7109375" style="1" customWidth="1"/>
    <col min="2" max="2" width="30.7109375" style="1" customWidth="1"/>
    <col min="3" max="3" width="20.7109375" style="1" customWidth="1"/>
    <col min="4" max="16" width="9.140625" style="2"/>
    <col min="17" max="17" width="9.140625" style="1"/>
  </cols>
  <sheetData>
    <row r="1" spans="1:17" ht="15.75" thickBot="1" x14ac:dyDescent="0.3"/>
    <row r="2" spans="1:17" s="5" customFormat="1" ht="30" x14ac:dyDescent="0.25">
      <c r="A2" s="9" t="s">
        <v>0</v>
      </c>
      <c r="B2" s="10" t="s">
        <v>1</v>
      </c>
      <c r="C2" s="10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5" t="s">
        <v>13</v>
      </c>
      <c r="O2" s="4"/>
      <c r="P2" s="4"/>
      <c r="Q2" s="3"/>
    </row>
    <row r="3" spans="1:17" x14ac:dyDescent="0.25">
      <c r="A3" s="8" t="s">
        <v>14</v>
      </c>
      <c r="B3" s="6" t="s">
        <v>15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16"/>
    </row>
    <row r="4" spans="1:17" x14ac:dyDescent="0.25">
      <c r="A4" s="8" t="s">
        <v>16</v>
      </c>
      <c r="B4" s="6" t="s">
        <v>17</v>
      </c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16"/>
    </row>
    <row r="5" spans="1:17" ht="75" x14ac:dyDescent="0.25">
      <c r="A5" s="8" t="s">
        <v>18</v>
      </c>
      <c r="B5" s="6" t="s">
        <v>19</v>
      </c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16"/>
    </row>
    <row r="6" spans="1:17" x14ac:dyDescent="0.25">
      <c r="A6" s="8" t="s">
        <v>20</v>
      </c>
      <c r="B6" s="6" t="s">
        <v>21</v>
      </c>
      <c r="C6" s="6"/>
      <c r="D6" s="7">
        <v>0</v>
      </c>
      <c r="E6" s="7"/>
      <c r="F6" s="7"/>
      <c r="G6" s="7" t="s">
        <v>22</v>
      </c>
      <c r="H6" s="7"/>
      <c r="I6" s="7"/>
      <c r="J6" s="7"/>
      <c r="K6" s="7"/>
      <c r="L6" s="7"/>
      <c r="M6" s="7">
        <v>0</v>
      </c>
      <c r="N6" s="16">
        <f>($M$6) * ($D$6)</f>
        <v>0</v>
      </c>
    </row>
    <row r="7" spans="1:17" x14ac:dyDescent="0.25">
      <c r="A7" s="8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16"/>
    </row>
    <row r="8" spans="1:17" ht="30" x14ac:dyDescent="0.25">
      <c r="A8" s="8" t="s">
        <v>23</v>
      </c>
      <c r="B8" s="6" t="s">
        <v>24</v>
      </c>
      <c r="C8" s="6"/>
      <c r="D8" s="7">
        <v>30</v>
      </c>
      <c r="E8" s="7"/>
      <c r="F8" s="7"/>
      <c r="G8" s="7" t="s">
        <v>25</v>
      </c>
      <c r="H8" s="7"/>
      <c r="I8" s="7"/>
      <c r="J8" s="7"/>
      <c r="K8" s="7"/>
      <c r="L8" s="7"/>
      <c r="M8" s="7">
        <v>14.36</v>
      </c>
      <c r="N8" s="16">
        <f>($M$8) * ($D$8)</f>
        <v>430.79999999999995</v>
      </c>
    </row>
    <row r="9" spans="1:17" x14ac:dyDescent="0.25">
      <c r="A9" s="8"/>
      <c r="B9" s="6"/>
      <c r="C9" s="6" t="s">
        <v>26</v>
      </c>
      <c r="D9" s="7">
        <v>0.5</v>
      </c>
      <c r="E9" s="7">
        <f>($D$9) *(1+ ($K$9/100))</f>
        <v>0.5</v>
      </c>
      <c r="F9" s="7">
        <v>16.5</v>
      </c>
      <c r="G9" s="7" t="s">
        <v>27</v>
      </c>
      <c r="H9" s="7">
        <v>1</v>
      </c>
      <c r="I9" s="7">
        <v>5</v>
      </c>
      <c r="J9" s="7">
        <v>0</v>
      </c>
      <c r="K9" s="7">
        <v>0</v>
      </c>
      <c r="L9" s="7">
        <f>($F$9) /($H$9) *(1+ ($I$9/100))*(1- ($J$9/100))</f>
        <v>17.324999999999999</v>
      </c>
      <c r="M9" s="7">
        <f>($L$9) * ($E$9)</f>
        <v>8.6624999999999996</v>
      </c>
      <c r="N9" s="16"/>
    </row>
    <row r="10" spans="1:17" x14ac:dyDescent="0.25">
      <c r="A10" s="8"/>
      <c r="B10" s="6"/>
      <c r="C10" s="6" t="s">
        <v>28</v>
      </c>
      <c r="D10" s="7">
        <v>67</v>
      </c>
      <c r="E10" s="7">
        <f>($D$10) *(1+ ($K$10/100))</f>
        <v>67</v>
      </c>
      <c r="F10" s="7">
        <v>85</v>
      </c>
      <c r="G10" s="7" t="s">
        <v>29</v>
      </c>
      <c r="H10" s="7">
        <v>1000</v>
      </c>
      <c r="I10" s="7">
        <v>0</v>
      </c>
      <c r="J10" s="7">
        <v>0</v>
      </c>
      <c r="K10" s="7">
        <v>0</v>
      </c>
      <c r="L10" s="7">
        <f>($F$10) /($H$10) *(1+ ($I$10/100))*(1- ($J$10/100))</f>
        <v>8.5000000000000006E-2</v>
      </c>
      <c r="M10" s="7">
        <f>($L$10) * ($E$10)</f>
        <v>5.6950000000000003</v>
      </c>
      <c r="N10" s="16"/>
    </row>
    <row r="11" spans="1:17" ht="15.75" thickBot="1" x14ac:dyDescent="0.3">
      <c r="A11" s="12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/>
  </sheetViews>
  <sheetFormatPr defaultRowHeight="15" x14ac:dyDescent="0.25"/>
  <cols>
    <col min="1" max="1" width="25.7109375" style="1" customWidth="1"/>
    <col min="2" max="2" width="30.7109375" style="1" customWidth="1"/>
    <col min="3" max="3" width="20.7109375" style="1" customWidth="1"/>
    <col min="4" max="8" width="15.7109375" style="2" customWidth="1"/>
    <col min="9" max="16" width="9.140625" style="2"/>
    <col min="17" max="17" width="9.140625" style="1"/>
  </cols>
  <sheetData>
    <row r="1" spans="1:17" ht="15.75" thickBot="1" x14ac:dyDescent="0.3"/>
    <row r="2" spans="1:17" s="20" customFormat="1" x14ac:dyDescent="0.25">
      <c r="A2" s="21" t="s">
        <v>30</v>
      </c>
      <c r="B2" s="22" t="s">
        <v>31</v>
      </c>
      <c r="C2" s="22" t="s">
        <v>32</v>
      </c>
      <c r="D2" s="23" t="s">
        <v>33</v>
      </c>
      <c r="E2" s="23"/>
      <c r="F2" s="23"/>
      <c r="G2" s="23"/>
      <c r="H2" s="24"/>
      <c r="I2" s="19"/>
      <c r="J2" s="19"/>
      <c r="K2" s="19"/>
      <c r="L2" s="19"/>
      <c r="M2" s="19"/>
      <c r="N2" s="19"/>
      <c r="O2" s="19"/>
      <c r="P2" s="19"/>
      <c r="Q2" s="18"/>
    </row>
    <row r="3" spans="1:17" x14ac:dyDescent="0.25">
      <c r="A3" s="8" t="s">
        <v>15</v>
      </c>
      <c r="B3" s="28">
        <f>SUM($C$3:$H$3)</f>
        <v>430.8</v>
      </c>
      <c r="C3" s="28">
        <v>259.8</v>
      </c>
      <c r="D3" s="28">
        <v>171</v>
      </c>
      <c r="E3" s="28"/>
      <c r="F3" s="28"/>
      <c r="G3" s="28"/>
      <c r="H3" s="29"/>
    </row>
    <row r="4" spans="1:17" x14ac:dyDescent="0.25">
      <c r="A4" s="8"/>
      <c r="B4" s="28"/>
      <c r="C4" s="28"/>
      <c r="D4" s="28"/>
      <c r="E4" s="28"/>
      <c r="F4" s="28"/>
      <c r="G4" s="28"/>
      <c r="H4" s="29"/>
    </row>
    <row r="5" spans="1:17" x14ac:dyDescent="0.25">
      <c r="A5" s="8" t="s">
        <v>34</v>
      </c>
      <c r="B5" s="28">
        <f>SUM($B$3:$B$4)</f>
        <v>430.8</v>
      </c>
      <c r="C5" s="28">
        <f>SUM($C$3:$C$4)</f>
        <v>259.8</v>
      </c>
      <c r="D5" s="28">
        <f>SUM($D$3:$D$4)</f>
        <v>171</v>
      </c>
      <c r="E5" s="28">
        <f>SUM($E$3:$E$4)</f>
        <v>0</v>
      </c>
      <c r="F5" s="28">
        <f>SUM($F$3:$F$4)</f>
        <v>0</v>
      </c>
      <c r="G5" s="28">
        <f>SUM($G$3:$G$4)</f>
        <v>0</v>
      </c>
      <c r="H5" s="29">
        <f>SUM($H$3:$H$4)</f>
        <v>0</v>
      </c>
    </row>
    <row r="6" spans="1:17" x14ac:dyDescent="0.25">
      <c r="A6" s="8" t="s">
        <v>35</v>
      </c>
      <c r="B6" s="28">
        <f>SUM($C$6:$H$6)</f>
        <v>58.800000000000011</v>
      </c>
      <c r="C6" s="28">
        <f>$C$8-$C$5</f>
        <v>28.800000000000011</v>
      </c>
      <c r="D6" s="28">
        <f>$D$8-$D$5</f>
        <v>30</v>
      </c>
      <c r="E6" s="28"/>
      <c r="F6" s="28"/>
      <c r="G6" s="28"/>
      <c r="H6" s="29"/>
    </row>
    <row r="7" spans="1:17" x14ac:dyDescent="0.25">
      <c r="A7" s="8" t="s">
        <v>36</v>
      </c>
      <c r="B7" s="25">
        <f>($B$6/$B$5)*100</f>
        <v>13.649025069637885</v>
      </c>
      <c r="C7" s="25">
        <f>($C$6/$C$5)*100</f>
        <v>11.085450346420327</v>
      </c>
      <c r="D7" s="25">
        <f>($D$6/$D$5)*100</f>
        <v>17.543859649122805</v>
      </c>
      <c r="E7" s="25"/>
      <c r="F7" s="25"/>
      <c r="G7" s="25"/>
      <c r="H7" s="26"/>
    </row>
    <row r="8" spans="1:17" ht="15.75" thickBot="1" x14ac:dyDescent="0.3">
      <c r="A8" s="12" t="s">
        <v>37</v>
      </c>
      <c r="B8" s="30">
        <f>SUM($C$8:$H$8)</f>
        <v>489.6</v>
      </c>
      <c r="C8" s="30">
        <v>288.60000000000002</v>
      </c>
      <c r="D8" s="30">
        <v>201</v>
      </c>
      <c r="E8" s="30"/>
      <c r="F8" s="30"/>
      <c r="G8" s="30"/>
      <c r="H8" s="31"/>
    </row>
    <row r="9" spans="1:17" x14ac:dyDescent="0.25">
      <c r="A9" s="1" t="s">
        <v>38</v>
      </c>
      <c r="B9" s="32">
        <v>20</v>
      </c>
    </row>
    <row r="10" spans="1:17" ht="15.75" thickBot="1" x14ac:dyDescent="0.3">
      <c r="A10" s="1" t="s">
        <v>39</v>
      </c>
      <c r="B10" s="33">
        <f>$B$11 - ($B$8)</f>
        <v>97.919999999999959</v>
      </c>
    </row>
    <row r="11" spans="1:17" ht="15.75" thickBot="1" x14ac:dyDescent="0.3">
      <c r="A11" s="34" t="s">
        <v>40</v>
      </c>
      <c r="B11" s="35">
        <f>$B$8 * (1 + $B$9/100)</f>
        <v>587.52</v>
      </c>
    </row>
    <row r="12" spans="1:17" x14ac:dyDescent="0.25">
      <c r="A12" s="1" t="s">
        <v>41</v>
      </c>
      <c r="B12" s="32">
        <v>100</v>
      </c>
    </row>
    <row r="13" spans="1:17" x14ac:dyDescent="0.25">
      <c r="A13" s="1" t="s">
        <v>42</v>
      </c>
      <c r="B13" s="33">
        <f>$B$8 / $B$12</f>
        <v>4.8959999999999999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"/>
  <sheetViews>
    <sheetView workbookViewId="0"/>
  </sheetViews>
  <sheetFormatPr defaultRowHeight="15" x14ac:dyDescent="0.25"/>
  <cols>
    <col min="1" max="1" width="25.7109375" style="1" customWidth="1"/>
    <col min="2" max="2" width="10.7109375" style="2" customWidth="1"/>
    <col min="3" max="3" width="10.7109375" style="32" customWidth="1"/>
    <col min="4" max="4" width="10.7109375" style="33" customWidth="1"/>
    <col min="5" max="5" width="10.7109375" style="2" customWidth="1"/>
    <col min="6" max="6" width="10.7109375" style="33" customWidth="1"/>
    <col min="7" max="10" width="10.7109375" style="2" customWidth="1"/>
    <col min="11" max="11" width="10.7109375" style="33" customWidth="1"/>
    <col min="12" max="12" width="15.7109375" style="2" customWidth="1"/>
    <col min="13" max="13" width="10.7109375" style="2" customWidth="1"/>
    <col min="14" max="16" width="9.140625" style="2"/>
    <col min="17" max="17" width="9.140625" style="1"/>
  </cols>
  <sheetData>
    <row r="2" spans="1:17" ht="15.75" thickBot="1" x14ac:dyDescent="0.3"/>
    <row r="3" spans="1:17" s="20" customFormat="1" ht="30" x14ac:dyDescent="0.25">
      <c r="A3" s="21" t="s">
        <v>43</v>
      </c>
      <c r="B3" s="23" t="s">
        <v>3</v>
      </c>
      <c r="C3" s="36" t="s">
        <v>4</v>
      </c>
      <c r="D3" s="37" t="s">
        <v>44</v>
      </c>
      <c r="E3" s="23" t="s">
        <v>6</v>
      </c>
      <c r="F3" s="37" t="s">
        <v>11</v>
      </c>
      <c r="G3" s="23" t="s">
        <v>7</v>
      </c>
      <c r="H3" s="23" t="s">
        <v>8</v>
      </c>
      <c r="I3" s="23" t="s">
        <v>9</v>
      </c>
      <c r="J3" s="23" t="s">
        <v>10</v>
      </c>
      <c r="K3" s="37" t="s">
        <v>45</v>
      </c>
      <c r="L3" s="23" t="s">
        <v>46</v>
      </c>
      <c r="M3" s="24" t="s">
        <v>47</v>
      </c>
      <c r="N3" s="19"/>
      <c r="O3" s="19"/>
      <c r="P3" s="19"/>
      <c r="Q3" s="18"/>
    </row>
    <row r="4" spans="1:17" ht="30" x14ac:dyDescent="0.25">
      <c r="A4" s="8" t="s">
        <v>26</v>
      </c>
      <c r="B4" s="7">
        <v>15</v>
      </c>
      <c r="C4" s="25">
        <f>$B$4 * (1+ $J$4/100)</f>
        <v>15</v>
      </c>
      <c r="D4" s="28">
        <v>16.5</v>
      </c>
      <c r="E4" s="7" t="s">
        <v>27</v>
      </c>
      <c r="F4" s="28">
        <f>$D$4 / $G$4</f>
        <v>16.5</v>
      </c>
      <c r="G4" s="7">
        <v>1</v>
      </c>
      <c r="H4" s="7">
        <v>5</v>
      </c>
      <c r="I4" s="7">
        <v>0</v>
      </c>
      <c r="J4" s="7">
        <v>0</v>
      </c>
      <c r="K4" s="28">
        <f>$B$4 * (1+ $J$4/100)*(1+ $H$4/100)* (1- $I$4/100)* $D$4/$G$4</f>
        <v>259.875</v>
      </c>
      <c r="L4" s="7" t="s">
        <v>48</v>
      </c>
      <c r="M4" s="16" t="s">
        <v>49</v>
      </c>
    </row>
    <row r="5" spans="1:17" ht="15.75" thickBot="1" x14ac:dyDescent="0.3">
      <c r="A5" s="12" t="s">
        <v>28</v>
      </c>
      <c r="B5" s="14">
        <v>2010</v>
      </c>
      <c r="C5" s="27">
        <f>$B$5 * (1+ $J$5/100)</f>
        <v>2010</v>
      </c>
      <c r="D5" s="30">
        <v>85</v>
      </c>
      <c r="E5" s="14" t="s">
        <v>29</v>
      </c>
      <c r="F5" s="30">
        <f>$D$5 / $G$5</f>
        <v>8.5000000000000006E-2</v>
      </c>
      <c r="G5" s="14">
        <v>1000</v>
      </c>
      <c r="H5" s="14">
        <v>0</v>
      </c>
      <c r="I5" s="14">
        <v>0</v>
      </c>
      <c r="J5" s="14">
        <v>0</v>
      </c>
      <c r="K5" s="30">
        <f>$B$5 * (1+ $J$5/100)*(1+ $H$5/100)* (1- $I$5/100)* $D$5/$G$5</f>
        <v>170.85</v>
      </c>
      <c r="L5" s="14" t="s">
        <v>50</v>
      </c>
      <c r="M5" s="17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01-MASONRY</vt:lpstr>
      <vt:lpstr>02-Summary</vt:lpstr>
      <vt:lpstr>03-Bill of Materials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tonyb</dc:creator>
  <cp:lastModifiedBy>tonyb</cp:lastModifiedBy>
  <dcterms:created xsi:type="dcterms:W3CDTF">2012-06-06T13:08:03Z</dcterms:created>
  <dcterms:modified xsi:type="dcterms:W3CDTF">2012-06-06T13:08:53Z</dcterms:modified>
</cp:coreProperties>
</file>